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0" yWindow="60" windowWidth="7320" windowHeight="1252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т6!$A$1:$P$46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 s="1"/>
  <c r="Q16" i="96"/>
  <c r="D19" i="100" s="1"/>
  <c r="D20" i="100" l="1"/>
  <c r="D21" i="100" s="1"/>
  <c r="D24" i="100" s="1"/>
</calcChain>
</file>

<file path=xl/sharedStrings.xml><?xml version="1.0" encoding="utf-8"?>
<sst xmlns="http://schemas.openxmlformats.org/spreadsheetml/2006/main" count="175" uniqueCount="110">
  <si>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</si>
  <si>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</si>
  <si>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</si>
  <si>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</si>
  <si>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</si>
  <si>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</si>
  <si>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</si>
  <si>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</si>
  <si>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</si>
  <si>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</si>
  <si>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</si>
  <si>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</si>
  <si>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</si>
  <si>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</si>
  <si>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</si>
  <si>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</si>
  <si>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</si>
  <si>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</si>
  <si>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</si>
  <si>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</si>
  <si>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</si>
  <si>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</si>
  <si>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</si>
  <si>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</si>
  <si>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</si>
  <si>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</si>
  <si>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</si>
  <si>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</si>
  <si>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</si>
  <si>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</si>
  <si>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</si>
  <si>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</si>
  <si>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</si>
  <si>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</si>
  <si>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</si>
  <si>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</si>
  <si>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</si>
  <si>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</si>
  <si>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</si>
  <si>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</si>
  <si>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</si>
  <si>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</si>
  <si>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</si>
  <si>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</si>
  <si>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</si>
  <si>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</si>
  <si>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</si>
  <si>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</si>
  <si>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</si>
  <si>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</si>
  <si>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</si>
  <si>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</si>
  <si>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</si>
  <si>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</si>
  <si>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</si>
  <si>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</si>
  <si>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</si>
  <si>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</si>
  <si>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</si>
  <si>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</si>
  <si>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</si>
  <si>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</si>
  <si>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</si>
  <si>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</si>
  <si>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</si>
  <si>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Разработка проектно-сметной документации по реконструкции ПС 110 кВ Ойсунгур</t>
  </si>
  <si>
    <t>УНЦ ячейки выключателя НУ 110-750 кВ</t>
  </si>
  <si>
    <t>Номинальный ток, А: 2500
Номинальный ток отключения, кА: 50</t>
  </si>
  <si>
    <t xml:space="preserve"> 1 ячейка</t>
  </si>
  <si>
    <t>В1-01-2</t>
  </si>
  <si>
    <t>УНЦ элементов ПС с устройством фундаментов</t>
  </si>
  <si>
    <t>Трехполюсный разъединитель</t>
  </si>
  <si>
    <t>И5-06-3</t>
  </si>
  <si>
    <t>УНЦ КРМ 110-750 кВ</t>
  </si>
  <si>
    <t>Мощность, Мвар: 15
Опция: БСК</t>
  </si>
  <si>
    <t>Р4-01-1</t>
  </si>
  <si>
    <t>УНЦ РЗА и прочие шкафы (панели)</t>
  </si>
  <si>
    <t>Прочие шкафы (панели)</t>
  </si>
  <si>
    <t>И12-06</t>
  </si>
  <si>
    <t>УНЦ подготовки и устройства территории ПС (ЗПС)</t>
  </si>
  <si>
    <t>Регион:  Чеченская Республика</t>
  </si>
  <si>
    <t xml:space="preserve"> 1 м2</t>
  </si>
  <si>
    <t>Б1-16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</si>
  <si>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</si>
  <si>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</si>
  <si>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</si>
  <si>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</si>
  <si>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Затраты на проектно-изыскательские работы для элементов ПС (ЗПС)</t>
  </si>
  <si>
    <t>Ячейка выключателя</t>
  </si>
  <si>
    <t>П2-02</t>
  </si>
  <si>
    <t>K_Che263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</si>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</sst>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4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  <xf numFmtId="0" fontId="39" fillId="0" borderId="10" xfId="0" applyFont="1" applyFill="1" applyBorder="1" applyAlignment="1"/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5" zoomScaleNormal="70" zoomScaleSheetLayoutView="85" workbookViewId="0">
      <selection activeCell="C15" sqref="C1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21.625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2" customFormat="1" x14ac:dyDescent="0.25">
      <c r="A3" s="76" t="s">
        <v>53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9" s="52" customFormat="1" x14ac:dyDescent="0.25">
      <c r="A4" s="75" t="s">
        <v>0</v>
      </c>
      <c r="B4" s="75" t="s">
        <v>1</v>
      </c>
      <c r="C4" s="75" t="s">
        <v>7</v>
      </c>
      <c r="D4" s="75"/>
      <c r="E4" s="75"/>
      <c r="F4" s="75"/>
      <c r="G4" s="75"/>
      <c r="H4" s="75"/>
      <c r="I4" s="75"/>
      <c r="J4" s="75" t="s">
        <v>1</v>
      </c>
      <c r="K4" s="75" t="s">
        <v>8</v>
      </c>
      <c r="L4" s="75"/>
      <c r="M4" s="75"/>
      <c r="N4" s="75"/>
      <c r="O4" s="75"/>
      <c r="P4" s="75"/>
      <c r="Q4" s="75"/>
    </row>
    <row r="5" spans="1:19" s="52" customFormat="1" x14ac:dyDescent="0.25">
      <c r="A5" s="75"/>
      <c r="B5" s="75"/>
      <c r="C5" s="75" t="s">
        <v>52</v>
      </c>
      <c r="D5" s="75"/>
      <c r="E5" s="75"/>
      <c r="F5" s="75"/>
      <c r="G5" s="75"/>
      <c r="H5" s="75"/>
      <c r="I5" s="75"/>
      <c r="J5" s="75"/>
      <c r="K5" s="75" t="s">
        <v>54</v>
      </c>
      <c r="L5" s="75" t="s">
        <v>52</v>
      </c>
      <c r="M5" s="75"/>
      <c r="N5" s="75"/>
      <c r="O5" s="75"/>
      <c r="P5" s="75"/>
      <c r="Q5" s="75"/>
    </row>
    <row r="6" spans="1:19" s="52" customFormat="1" x14ac:dyDescent="0.25">
      <c r="A6" s="75"/>
      <c r="B6" s="75"/>
      <c r="C6" s="75" t="s">
        <v>4</v>
      </c>
      <c r="D6" s="75"/>
      <c r="E6" s="75"/>
      <c r="F6" s="75"/>
      <c r="G6" s="75" t="s">
        <v>20</v>
      </c>
      <c r="H6" s="75"/>
      <c r="I6" s="75"/>
      <c r="J6" s="75"/>
      <c r="K6" s="75" t="s">
        <v>55</v>
      </c>
      <c r="L6" s="75"/>
      <c r="M6" s="75"/>
      <c r="N6" s="75"/>
      <c r="O6" s="75" t="s">
        <v>20</v>
      </c>
      <c r="P6" s="75"/>
      <c r="Q6" s="75"/>
    </row>
    <row r="7" spans="1:19" s="52" customFormat="1" ht="90" x14ac:dyDescent="0.25">
      <c r="A7" s="75"/>
      <c r="B7" s="75"/>
      <c r="C7" s="60" t="s">
        <v>6</v>
      </c>
      <c r="D7" s="60" t="s">
        <v>2</v>
      </c>
      <c r="E7" s="60" t="s">
        <v>18</v>
      </c>
      <c r="F7" s="60" t="s">
        <v>3</v>
      </c>
      <c r="G7" s="60" t="s">
        <v>5</v>
      </c>
      <c r="H7" s="60" t="s">
        <v>56</v>
      </c>
      <c r="I7" s="60" t="s">
        <v>13</v>
      </c>
      <c r="J7" s="75"/>
      <c r="K7" s="60" t="s">
        <v>6</v>
      </c>
      <c r="L7" s="60" t="s">
        <v>2</v>
      </c>
      <c r="M7" s="60" t="s">
        <v>18</v>
      </c>
      <c r="N7" s="60" t="s">
        <v>3</v>
      </c>
      <c r="O7" s="60" t="s">
        <v>5</v>
      </c>
      <c r="P7" s="60" t="s">
        <v>56</v>
      </c>
      <c r="Q7" s="57" t="s">
        <v>13</v>
      </c>
      <c r="R7" s="60" t="s">
        <v>57</v>
      </c>
      <c r="S7" s="60" t="s">
        <v>58</v>
      </c>
    </row>
    <row r="8" spans="1:19" s="52" customFormat="1" x14ac:dyDescent="0.25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60">
        <v>13</v>
      </c>
      <c r="N8" s="60">
        <v>14</v>
      </c>
      <c r="O8" s="60">
        <v>15</v>
      </c>
      <c r="P8" s="58">
        <v>16</v>
      </c>
      <c r="Q8" s="59">
        <v>17</v>
      </c>
    </row>
    <row r="9" spans="1:19" s="52" customFormat="1" ht="37.5" customHeight="1" x14ac:dyDescent="0.25">
      <c r="A9" s="53">
        <v>1</v>
      </c>
      <c r="B9" s="53" t="s">
        <v>66</v>
      </c>
      <c r="C9" s="54">
        <v>110</v>
      </c>
      <c r="D9" s="53" t="s">
        <v>67</v>
      </c>
      <c r="E9" s="55">
        <v>2</v>
      </c>
      <c r="F9" s="53" t="s">
        <v>68</v>
      </c>
      <c r="G9" s="53" t="s">
        <v>69</v>
      </c>
      <c r="H9" s="63">
        <v>23135</v>
      </c>
      <c r="I9" s="63">
        <v>49046.2</v>
      </c>
      <c r="J9" s="54" t="s">
        <v>66</v>
      </c>
      <c r="K9" s="53">
        <v>110</v>
      </c>
      <c r="L9" s="55" t="s">
        <v>67</v>
      </c>
      <c r="M9" s="53">
        <v>2</v>
      </c>
      <c r="N9" s="53" t="s">
        <v>68</v>
      </c>
      <c r="O9" s="56" t="s">
        <v>69</v>
      </c>
      <c r="P9" s="65">
        <v>23135</v>
      </c>
      <c r="Q9" s="59">
        <v>49046.2</v>
      </c>
      <c r="R9" s="66">
        <v>1.06</v>
      </c>
    </row>
    <row r="10" spans="1:19" s="52" customFormat="1" ht="37.5" customHeight="1" x14ac:dyDescent="0.25">
      <c r="A10" s="53">
        <v>2</v>
      </c>
      <c r="B10" s="53" t="s">
        <v>70</v>
      </c>
      <c r="C10" s="54">
        <v>110</v>
      </c>
      <c r="D10" s="53" t="s">
        <v>71</v>
      </c>
      <c r="E10" s="55">
        <v>15</v>
      </c>
      <c r="F10" s="53" t="s">
        <v>59</v>
      </c>
      <c r="G10" s="53" t="s">
        <v>72</v>
      </c>
      <c r="H10" s="63">
        <v>2735</v>
      </c>
      <c r="I10" s="63">
        <v>43076.25</v>
      </c>
      <c r="J10" s="54" t="s">
        <v>70</v>
      </c>
      <c r="K10" s="53">
        <v>110</v>
      </c>
      <c r="L10" s="55" t="s">
        <v>71</v>
      </c>
      <c r="M10" s="53">
        <v>15</v>
      </c>
      <c r="N10" s="53" t="s">
        <v>59</v>
      </c>
      <c r="O10" s="56" t="s">
        <v>72</v>
      </c>
      <c r="P10" s="65">
        <v>2735</v>
      </c>
      <c r="Q10" s="59">
        <v>43076.25</v>
      </c>
      <c r="R10" s="66">
        <v>1.05</v>
      </c>
    </row>
    <row r="11" spans="1:19" s="52" customFormat="1" ht="37.5" customHeight="1" x14ac:dyDescent="0.25">
      <c r="A11" s="53">
        <v>3</v>
      </c>
      <c r="B11" s="53" t="s">
        <v>73</v>
      </c>
      <c r="C11" s="54">
        <v>110</v>
      </c>
      <c r="D11" s="53" t="s">
        <v>74</v>
      </c>
      <c r="E11" s="55">
        <v>1</v>
      </c>
      <c r="F11" s="53" t="s">
        <v>59</v>
      </c>
      <c r="G11" s="53" t="s">
        <v>75</v>
      </c>
      <c r="H11" s="63">
        <v>19571</v>
      </c>
      <c r="I11" s="63">
        <v>19766.71</v>
      </c>
      <c r="J11" s="54" t="s">
        <v>73</v>
      </c>
      <c r="K11" s="53">
        <v>110</v>
      </c>
      <c r="L11" s="55" t="s">
        <v>74</v>
      </c>
      <c r="M11" s="53">
        <v>1</v>
      </c>
      <c r="N11" s="53" t="s">
        <v>59</v>
      </c>
      <c r="O11" s="56" t="s">
        <v>75</v>
      </c>
      <c r="P11" s="65">
        <v>19571</v>
      </c>
      <c r="Q11" s="59">
        <v>19766.71</v>
      </c>
      <c r="R11" s="66">
        <v>1.01</v>
      </c>
    </row>
    <row r="12" spans="1:19" s="64" customFormat="1" ht="37.5" customHeight="1" x14ac:dyDescent="0.25">
      <c r="A12" s="53">
        <v>4</v>
      </c>
      <c r="B12" s="53" t="s">
        <v>76</v>
      </c>
      <c r="C12" s="53" t="s">
        <v>19</v>
      </c>
      <c r="D12" s="53" t="s">
        <v>77</v>
      </c>
      <c r="E12" s="53">
        <v>3</v>
      </c>
      <c r="F12" s="53" t="s">
        <v>59</v>
      </c>
      <c r="G12" s="53" t="s">
        <v>78</v>
      </c>
      <c r="H12" s="53">
        <v>162</v>
      </c>
      <c r="I12" s="53">
        <v>486</v>
      </c>
      <c r="J12" s="54" t="s">
        <v>76</v>
      </c>
      <c r="K12" s="53" t="s">
        <v>19</v>
      </c>
      <c r="L12" s="55" t="s">
        <v>77</v>
      </c>
      <c r="M12" s="53">
        <v>3</v>
      </c>
      <c r="N12" s="53" t="s">
        <v>59</v>
      </c>
      <c r="O12" s="56" t="s">
        <v>78</v>
      </c>
      <c r="P12" s="65">
        <v>162</v>
      </c>
      <c r="Q12" s="59">
        <v>486</v>
      </c>
      <c r="R12" s="66">
        <v>1</v>
      </c>
    </row>
    <row r="13" spans="1:19" s="64" customFormat="1" ht="37.5" customHeight="1" x14ac:dyDescent="0.25">
      <c r="A13" s="53">
        <v>5</v>
      </c>
      <c r="B13" s="53" t="s">
        <v>79</v>
      </c>
      <c r="C13" s="53" t="s">
        <v>19</v>
      </c>
      <c r="D13" s="53" t="s">
        <v>80</v>
      </c>
      <c r="E13" s="53">
        <v>1666</v>
      </c>
      <c r="F13" s="53" t="s">
        <v>81</v>
      </c>
      <c r="G13" s="53" t="s">
        <v>82</v>
      </c>
      <c r="H13" s="53">
        <v>5.09</v>
      </c>
      <c r="I13" s="53">
        <v>8479.94</v>
      </c>
      <c r="J13" s="54" t="s">
        <v>79</v>
      </c>
      <c r="K13" s="53" t="s">
        <v>19</v>
      </c>
      <c r="L13" s="55" t="s">
        <v>80</v>
      </c>
      <c r="M13" s="53">
        <v>1666</v>
      </c>
      <c r="N13" s="53" t="s">
        <v>81</v>
      </c>
      <c r="O13" s="56" t="s">
        <v>82</v>
      </c>
      <c r="P13" s="65">
        <v>5.09</v>
      </c>
      <c r="Q13" s="59">
        <v>8479.94</v>
      </c>
      <c r="R13" s="66">
        <v>1</v>
      </c>
    </row>
    <row r="14" spans="1:19" s="66" customFormat="1" ht="37.5" customHeight="1" x14ac:dyDescent="0.25">
      <c r="A14" s="53">
        <v>6</v>
      </c>
      <c r="B14" s="53" t="s">
        <v>83</v>
      </c>
      <c r="C14" s="53" t="s">
        <v>19</v>
      </c>
      <c r="D14" s="53" t="s">
        <v>84</v>
      </c>
      <c r="E14" s="53">
        <v>1</v>
      </c>
      <c r="F14" s="53" t="s">
        <v>85</v>
      </c>
      <c r="G14" s="53" t="s">
        <v>86</v>
      </c>
      <c r="H14" s="53">
        <v>7500</v>
      </c>
      <c r="I14" s="53">
        <v>7500</v>
      </c>
      <c r="J14" s="54" t="s">
        <v>83</v>
      </c>
      <c r="K14" s="53" t="s">
        <v>19</v>
      </c>
      <c r="L14" s="55" t="s">
        <v>84</v>
      </c>
      <c r="M14" s="53">
        <v>1</v>
      </c>
      <c r="N14" s="53" t="s">
        <v>85</v>
      </c>
      <c r="O14" s="56" t="s">
        <v>86</v>
      </c>
      <c r="P14" s="65">
        <v>7500</v>
      </c>
      <c r="Q14" s="59">
        <v>7500</v>
      </c>
      <c r="R14" s="66">
        <v>1</v>
      </c>
    </row>
    <row r="15" spans="1:19" s="66" customFormat="1" ht="37.5" customHeight="1" x14ac:dyDescent="0.25">
      <c r="A15" s="53">
        <v>7</v>
      </c>
      <c r="B15" s="53" t="s">
        <v>87</v>
      </c>
      <c r="C15" s="53">
        <v>110</v>
      </c>
      <c r="D15" s="53" t="s">
        <v>88</v>
      </c>
      <c r="E15" s="53">
        <v>2</v>
      </c>
      <c r="F15" s="53" t="s">
        <v>59</v>
      </c>
      <c r="G15" s="53" t="s">
        <v>89</v>
      </c>
      <c r="H15" s="53">
        <v>2320</v>
      </c>
      <c r="I15" s="53">
        <v>4640</v>
      </c>
      <c r="J15" s="54" t="s">
        <v>87</v>
      </c>
      <c r="K15" s="53">
        <v>110</v>
      </c>
      <c r="L15" s="55" t="s">
        <v>88</v>
      </c>
      <c r="M15" s="53">
        <v>2</v>
      </c>
      <c r="N15" s="53" t="s">
        <v>59</v>
      </c>
      <c r="O15" s="56" t="s">
        <v>89</v>
      </c>
      <c r="P15" s="65">
        <v>2320</v>
      </c>
      <c r="Q15" s="59">
        <v>4640</v>
      </c>
      <c r="R15" s="66">
        <v>1</v>
      </c>
    </row>
    <row r="16" spans="1:19" s="52" customFormat="1" ht="57.75" customHeight="1" x14ac:dyDescent="0.25">
      <c r="A16" s="53" t="s">
        <v>60</v>
      </c>
      <c r="B16" s="53" t="s">
        <v>61</v>
      </c>
      <c r="C16" s="53" t="s">
        <v>19</v>
      </c>
      <c r="D16" s="53" t="s">
        <v>19</v>
      </c>
      <c r="E16" s="53" t="s">
        <v>19</v>
      </c>
      <c r="F16" s="53" t="s">
        <v>19</v>
      </c>
      <c r="G16" s="53" t="s">
        <v>19</v>
      </c>
      <c r="H16" s="53" t="s">
        <v>19</v>
      </c>
      <c r="I16" s="53">
        <v>12140</v>
      </c>
      <c r="J16" s="54" t="s">
        <v>61</v>
      </c>
      <c r="K16" s="53" t="s">
        <v>19</v>
      </c>
      <c r="L16" s="53" t="s">
        <v>19</v>
      </c>
      <c r="M16" s="53" t="s">
        <v>19</v>
      </c>
      <c r="N16" s="53" t="s">
        <v>19</v>
      </c>
      <c r="O16" s="53" t="s">
        <v>19</v>
      </c>
      <c r="P16" s="53" t="s">
        <v>19</v>
      </c>
      <c r="Q16" s="61">
        <f>Q14+Q15</f>
        <v>12140</v>
      </c>
      <c r="R16" s="52" t="s">
        <v>62</v>
      </c>
      <c r="S16" s="52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topLeftCell="A19" zoomScale="70" zoomScaleNormal="70" zoomScaleSheetLayoutView="70" workbookViewId="0">
      <selection activeCell="G21" sqref="G21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2" t="s">
        <v>12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0"/>
      <c r="P4" s="10"/>
      <c r="Q4" s="14"/>
    </row>
    <row r="5" spans="1:17" ht="22.5" customHeigh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1"/>
    </row>
    <row r="6" spans="1:17" x14ac:dyDescent="0.25">
      <c r="A6" s="84" t="s">
        <v>45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x14ac:dyDescent="0.25">
      <c r="A7" s="84" t="s">
        <v>46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11"/>
    </row>
    <row r="8" spans="1:17" x14ac:dyDescent="0.25">
      <c r="A8" s="84" t="s">
        <v>91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11"/>
    </row>
    <row r="9" spans="1:17" ht="25.5" customHeight="1" x14ac:dyDescent="0.25">
      <c r="A9" s="88" t="s">
        <v>64</v>
      </c>
      <c r="B9" s="88"/>
      <c r="C9" s="88"/>
      <c r="D9" s="89" t="s">
        <v>65</v>
      </c>
      <c r="E9" s="89"/>
      <c r="F9" s="89"/>
      <c r="G9" s="89"/>
      <c r="H9" s="89"/>
      <c r="I9" s="89"/>
      <c r="J9" s="62"/>
      <c r="K9" s="62"/>
      <c r="L9" s="62"/>
      <c r="M9" s="62"/>
      <c r="N9" s="62"/>
      <c r="O9" s="62"/>
      <c r="P9" s="62"/>
    </row>
    <row r="10" spans="1:17" ht="15.75" customHeight="1" x14ac:dyDescent="0.25">
      <c r="A10" s="88" t="s">
        <v>63</v>
      </c>
      <c r="B10" s="88"/>
      <c r="C10" s="88"/>
      <c r="D10" s="62" t="s">
        <v>90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17" x14ac:dyDescent="0.25">
      <c r="A11" s="88" t="s">
        <v>92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</row>
    <row r="12" spans="1:17" x14ac:dyDescent="0.25">
      <c r="A12" s="88" t="s">
        <v>42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</row>
    <row r="13" spans="1:17" x14ac:dyDescent="0.25">
      <c r="A13" s="88" t="s">
        <v>43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</row>
    <row r="14" spans="1:17" x14ac:dyDescent="0.25">
      <c r="A14" s="88" t="s">
        <v>51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</row>
    <row r="15" spans="1:17" x14ac:dyDescent="0.25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12140</v>
      </c>
      <c r="D19" s="20">
        <f>т4!Q16</f>
        <v>12140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2428</v>
      </c>
      <c r="D20" s="21">
        <f>D19*20%</f>
        <v>2428</v>
      </c>
      <c r="E20" s="25"/>
      <c r="F20" s="91" t="s">
        <v>25</v>
      </c>
      <c r="G20" s="92"/>
      <c r="H20" s="92"/>
      <c r="I20" s="92"/>
      <c r="J20" s="92"/>
      <c r="K20" s="92"/>
      <c r="L20" s="92"/>
      <c r="M20" s="92"/>
      <c r="N20" s="92"/>
      <c r="O20" s="93"/>
    </row>
    <row r="21" spans="1:16" ht="111.75" x14ac:dyDescent="0.25">
      <c r="A21" s="12">
        <v>3</v>
      </c>
      <c r="B21" s="19" t="s">
        <v>32</v>
      </c>
      <c r="C21" s="20">
        <v>14568</v>
      </c>
      <c r="D21" s="21">
        <f>D19+D20</f>
        <v>14568</v>
      </c>
      <c r="E21" s="25"/>
      <c r="F21" s="51">
        <v>2018</v>
      </c>
      <c r="G21" s="51">
        <v>2019</v>
      </c>
      <c r="H21" s="51">
        <v>2020</v>
      </c>
      <c r="I21" s="51">
        <v>2021</v>
      </c>
      <c r="J21" s="51">
        <v>2022</v>
      </c>
      <c r="K21" s="51">
        <v>2023</v>
      </c>
      <c r="L21" s="51">
        <v>2024</v>
      </c>
      <c r="M21" s="51">
        <v>2025</v>
      </c>
      <c r="N21" s="51">
        <v>2026</v>
      </c>
      <c r="O21" s="51">
        <v>2027</v>
      </c>
    </row>
    <row r="22" spans="1:16" ht="48.75" x14ac:dyDescent="0.25">
      <c r="A22" s="12" t="s">
        <v>22</v>
      </c>
      <c r="B22" s="35" t="s">
        <v>33</v>
      </c>
      <c r="C22" s="20">
        <v>17842.665679124832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18635.888020096732</v>
      </c>
      <c r="E22" s="36"/>
      <c r="F22" s="68">
        <v>105.3</v>
      </c>
      <c r="G22" s="69">
        <v>106.8</v>
      </c>
      <c r="H22" s="69">
        <v>106.2</v>
      </c>
      <c r="I22" s="70">
        <v>105.1</v>
      </c>
      <c r="J22" s="73">
        <v>105.10035646544816</v>
      </c>
      <c r="K22" s="67">
        <v>104.90017622301767</v>
      </c>
      <c r="L22" s="74">
        <v>104.70002730372529</v>
      </c>
      <c r="M22" s="74">
        <v>104.70002730372529</v>
      </c>
      <c r="N22" s="74">
        <v>104.70002730372529</v>
      </c>
      <c r="O22" s="74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14568</v>
      </c>
      <c r="D24" s="20">
        <f>D21-D23</f>
        <v>14568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13328.569635428041</v>
      </c>
      <c r="D25" s="20">
        <f>SUM(D26:D36)</f>
        <v>30243.599997999998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1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1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1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1" t="s">
        <v>96</v>
      </c>
      <c r="C29" s="20">
        <v>13328.569635428041</v>
      </c>
      <c r="D29" s="20">
        <f>VLOOKUP($D$10,'[1]Формат ИПР'!$D:$DG,72,0)*1000</f>
        <v>3881.32087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1" t="s">
        <v>97</v>
      </c>
      <c r="C30" s="20">
        <v>0</v>
      </c>
      <c r="D30" s="20">
        <f>VLOOKUP($D$10,'[1]Формат ИПР'!$D:$DG,74,0)*1000</f>
        <v>26362.279127999998</v>
      </c>
      <c r="E30" s="41"/>
      <c r="F30" s="42"/>
      <c r="G30" s="27"/>
      <c r="H30" s="27"/>
      <c r="I30" s="27"/>
    </row>
    <row r="31" spans="1:16" ht="16.5" x14ac:dyDescent="0.25">
      <c r="A31" s="12" t="s">
        <v>98</v>
      </c>
      <c r="B31" s="71" t="s">
        <v>99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100</v>
      </c>
      <c r="B32" s="71" t="s">
        <v>101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102</v>
      </c>
      <c r="B33" s="71" t="s">
        <v>103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104</v>
      </c>
      <c r="B34" s="71" t="s">
        <v>105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106</v>
      </c>
      <c r="B35" s="71" t="s">
        <v>107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108</v>
      </c>
      <c r="B36" s="71" t="s">
        <v>109</v>
      </c>
      <c r="C36" s="72"/>
      <c r="D36" s="20">
        <v>0</v>
      </c>
      <c r="E36" s="86"/>
      <c r="F36" s="86"/>
      <c r="G36" s="86"/>
    </row>
    <row r="37" spans="1:16" ht="18" x14ac:dyDescent="0.25">
      <c r="A37" s="87" t="s">
        <v>37</v>
      </c>
      <c r="B37" s="87"/>
      <c r="C37" s="87"/>
      <c r="D37" s="87"/>
      <c r="E37" s="87"/>
      <c r="F37" s="87"/>
      <c r="G37" s="87"/>
    </row>
    <row r="38" spans="1:16" x14ac:dyDescent="0.25">
      <c r="A38" s="85" t="s">
        <v>38</v>
      </c>
      <c r="B38" s="85"/>
      <c r="C38" s="85"/>
      <c r="D38" s="85"/>
      <c r="E38" s="85"/>
      <c r="F38" s="85"/>
      <c r="G38" s="85"/>
    </row>
    <row r="39" spans="1:16" x14ac:dyDescent="0.25">
      <c r="A39" s="85" t="s">
        <v>39</v>
      </c>
      <c r="B39" s="85"/>
      <c r="C39" s="85"/>
      <c r="D39" s="85"/>
      <c r="E39" s="85"/>
      <c r="F39" s="85"/>
      <c r="G39" s="85"/>
      <c r="H39" s="25" t="s">
        <v>14</v>
      </c>
    </row>
    <row r="40" spans="1:16" x14ac:dyDescent="0.25">
      <c r="A40" s="85" t="s">
        <v>40</v>
      </c>
      <c r="B40" s="85"/>
      <c r="C40" s="85"/>
      <c r="D40" s="85"/>
      <c r="E40" s="85"/>
      <c r="F40" s="85"/>
      <c r="G40" s="85"/>
      <c r="H40" s="28"/>
      <c r="I40" s="29"/>
      <c r="J40" s="33"/>
      <c r="K40" s="33"/>
      <c r="L40" s="33"/>
      <c r="M40" s="33"/>
      <c r="N40" s="11"/>
      <c r="O40" s="11"/>
      <c r="P40" s="11"/>
    </row>
    <row r="41" spans="1:16" x14ac:dyDescent="0.25">
      <c r="A41" s="85"/>
      <c r="B41" s="85"/>
      <c r="C41" s="85"/>
      <c r="D41" s="85"/>
      <c r="E41" s="85"/>
      <c r="F41" s="85"/>
      <c r="G41" s="85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8" t="s">
        <v>41</v>
      </c>
      <c r="B42" s="78"/>
      <c r="C42" s="78"/>
      <c r="D42" s="43"/>
      <c r="E42" s="43" t="s">
        <v>29</v>
      </c>
      <c r="F42" s="44"/>
      <c r="G42" s="44"/>
      <c r="H42" s="28"/>
      <c r="I42" s="29"/>
      <c r="J42" s="33"/>
      <c r="K42" s="33"/>
      <c r="L42" s="33"/>
      <c r="M42" s="33"/>
      <c r="N42" s="11"/>
      <c r="O42" s="11"/>
    </row>
    <row r="43" spans="1:16" x14ac:dyDescent="0.25">
      <c r="A43" s="45"/>
      <c r="C43" s="25"/>
      <c r="D43" s="25" t="s">
        <v>28</v>
      </c>
      <c r="E43" s="43"/>
      <c r="F43" s="44"/>
      <c r="G43" s="44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5"/>
      <c r="B44" s="25"/>
      <c r="C44" s="25"/>
      <c r="D44" s="43"/>
      <c r="E44" s="43"/>
      <c r="F44" s="44"/>
      <c r="G44" s="44"/>
      <c r="H44" s="27"/>
      <c r="I44" s="29"/>
      <c r="J44" s="33"/>
      <c r="K44" s="33"/>
      <c r="L44" s="33"/>
      <c r="M44" s="33"/>
      <c r="N44" s="11"/>
      <c r="O44" s="11"/>
    </row>
    <row r="45" spans="1:16" x14ac:dyDescent="0.25">
      <c r="A45" s="78" t="s">
        <v>30</v>
      </c>
      <c r="B45" s="78"/>
      <c r="C45" s="78"/>
      <c r="D45" s="46"/>
      <c r="E45" s="46" t="s">
        <v>31</v>
      </c>
      <c r="F45" s="47"/>
      <c r="G45" s="47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8"/>
      <c r="C46" s="25"/>
      <c r="D46" s="25" t="s">
        <v>28</v>
      </c>
      <c r="E46" s="49"/>
      <c r="F46" s="50"/>
      <c r="G46" s="50"/>
      <c r="H46" s="28"/>
      <c r="I46" s="29"/>
      <c r="J46" s="33"/>
      <c r="K46" s="33"/>
      <c r="L46" s="33"/>
      <c r="M46" s="33"/>
      <c r="N46" s="11"/>
      <c r="O46" s="11"/>
    </row>
  </sheetData>
  <mergeCells count="23">
    <mergeCell ref="A15:P15"/>
    <mergeCell ref="F20:O20"/>
    <mergeCell ref="A10:C10"/>
    <mergeCell ref="A11:P11"/>
    <mergeCell ref="A12:P12"/>
    <mergeCell ref="A13:P13"/>
    <mergeCell ref="A14:P14"/>
    <mergeCell ref="A42:C42"/>
    <mergeCell ref="A45:C45"/>
    <mergeCell ref="A16:D16"/>
    <mergeCell ref="B4:N4"/>
    <mergeCell ref="A5:P5"/>
    <mergeCell ref="A6:P6"/>
    <mergeCell ref="A7:P7"/>
    <mergeCell ref="A8:P8"/>
    <mergeCell ref="A40:G40"/>
    <mergeCell ref="A41:G41"/>
    <mergeCell ref="E36:G36"/>
    <mergeCell ref="A37:G37"/>
    <mergeCell ref="A38:G38"/>
    <mergeCell ref="A39:G39"/>
    <mergeCell ref="A9:C9"/>
    <mergeCell ref="D9:I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2022-03-25T13:18:22Z</dcterms:modified>
</cp:coreProperties>
</file>